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RGF\"/>
    </mc:Choice>
  </mc:AlternateContent>
  <bookViews>
    <workbookView xWindow="0" yWindow="0" windowWidth="28800" windowHeight="12330" activeTab="1"/>
  </bookViews>
  <sheets>
    <sheet name="Anexo 1 - Pessoal" sheetId="1" r:id="rId1"/>
    <sheet name="Anexo 6 - Simplificado" sheetId="10" r:id="rId2"/>
  </sheets>
  <calcPr calcId="162913"/>
</workbook>
</file>

<file path=xl/calcChain.xml><?xml version="1.0" encoding="utf-8"?>
<calcChain xmlns="http://schemas.openxmlformats.org/spreadsheetml/2006/main">
  <c r="L36" i="1" l="1"/>
  <c r="L38" i="1" s="1"/>
  <c r="L40" i="1" s="1"/>
  <c r="T30" i="1"/>
  <c r="T29" i="1"/>
  <c r="T28" i="1"/>
  <c r="T27" i="1"/>
  <c r="U26" i="1"/>
  <c r="S26" i="1"/>
  <c r="R26" i="1"/>
  <c r="Q26" i="1"/>
  <c r="P26" i="1"/>
  <c r="O26" i="1"/>
  <c r="N26" i="1"/>
  <c r="M26" i="1"/>
  <c r="L26" i="1"/>
  <c r="K26" i="1"/>
  <c r="J26" i="1"/>
  <c r="I26" i="1"/>
  <c r="H26" i="1"/>
  <c r="T26" i="1" s="1"/>
  <c r="T25" i="1"/>
  <c r="T24" i="1"/>
  <c r="T23" i="1"/>
  <c r="T22" i="1"/>
  <c r="U21" i="1"/>
  <c r="S21" i="1"/>
  <c r="R21" i="1"/>
  <c r="Q21" i="1"/>
  <c r="P21" i="1"/>
  <c r="O21" i="1"/>
  <c r="N21" i="1"/>
  <c r="M21" i="1"/>
  <c r="L21" i="1"/>
  <c r="K21" i="1"/>
  <c r="J21" i="1"/>
  <c r="I21" i="1"/>
  <c r="H21" i="1"/>
  <c r="T21" i="1" s="1"/>
  <c r="T20" i="1"/>
  <c r="T19" i="1"/>
  <c r="T18" i="1"/>
  <c r="U17" i="1"/>
  <c r="S17" i="1"/>
  <c r="R17" i="1"/>
  <c r="Q17" i="1"/>
  <c r="P17" i="1"/>
  <c r="O17" i="1"/>
  <c r="N17" i="1"/>
  <c r="M17" i="1"/>
  <c r="L17" i="1"/>
  <c r="K17" i="1"/>
  <c r="J17" i="1"/>
  <c r="I17" i="1"/>
  <c r="H17" i="1"/>
  <c r="T17" i="1" s="1"/>
  <c r="U16" i="1"/>
  <c r="U31" i="1" s="1"/>
  <c r="S16" i="1"/>
  <c r="S31" i="1" s="1"/>
  <c r="R16" i="1"/>
  <c r="R31" i="1" s="1"/>
  <c r="Q16" i="1"/>
  <c r="Q31" i="1" s="1"/>
  <c r="P16" i="1"/>
  <c r="P31" i="1" s="1"/>
  <c r="O16" i="1"/>
  <c r="O31" i="1" s="1"/>
  <c r="N16" i="1"/>
  <c r="N31" i="1" s="1"/>
  <c r="M16" i="1"/>
  <c r="M31" i="1" s="1"/>
  <c r="L16" i="1"/>
  <c r="L31" i="1" s="1"/>
  <c r="K16" i="1"/>
  <c r="K31" i="1" s="1"/>
  <c r="J16" i="1"/>
  <c r="J31" i="1" s="1"/>
  <c r="I16" i="1"/>
  <c r="I31" i="1" s="1"/>
  <c r="H16" i="1"/>
  <c r="H31" i="1" s="1"/>
  <c r="T16" i="1" l="1"/>
  <c r="T31" i="1" s="1"/>
  <c r="L37" i="1" s="1"/>
  <c r="L39" i="1"/>
  <c r="O52" i="1"/>
  <c r="K52" i="1"/>
  <c r="G52" i="1"/>
  <c r="J52" i="1"/>
  <c r="N52" i="1"/>
  <c r="M52" i="1"/>
  <c r="I52" i="1"/>
  <c r="L52" i="1"/>
  <c r="H52" i="1"/>
</calcChain>
</file>

<file path=xl/sharedStrings.xml><?xml version="1.0" encoding="utf-8"?>
<sst xmlns="http://schemas.openxmlformats.org/spreadsheetml/2006/main" count="156" uniqueCount="130">
  <si>
    <t>CAMARA MUNICIPAL DE SAO JOAO SABUGI</t>
  </si>
  <si>
    <t>RELATÓRIO DE GESTÃO FISCAL</t>
  </si>
  <si>
    <t xml:space="preserve">DEMONSTRATIVO DA DESPESA COM PESSOAL </t>
  </si>
  <si>
    <t>ORÇAMENTOS FISCAL E DA SEGURIDADE SOCIAL</t>
  </si>
  <si>
    <t>SEMESTRE 1 /2019</t>
  </si>
  <si>
    <t xml:space="preserve"> RGF - ANEXO 1 (LRF, art. 55, inciso I, alínea "a")</t>
  </si>
  <si>
    <t>DESPESAS EXECUTADAS</t>
  </si>
  <si>
    <t>(Últimos 12 Meses)</t>
  </si>
  <si>
    <t>DESPESA COM PESSOAL</t>
  </si>
  <si>
    <t>LIQUIDADAS</t>
  </si>
  <si>
    <t>INSCRITAS EM</t>
  </si>
  <si>
    <t>TOTAL</t>
  </si>
  <si>
    <t xml:space="preserve"> RESTOS A PAGAR</t>
  </si>
  <si>
    <t>(ÚLTIMOS</t>
  </si>
  <si>
    <t xml:space="preserve">NÃO </t>
  </si>
  <si>
    <t>12 MESES)</t>
  </si>
  <si>
    <t xml:space="preserve"> PROCESSADOS</t>
  </si>
  <si>
    <t>(a)</t>
  </si>
  <si>
    <t>(b)</t>
  </si>
  <si>
    <t>DESPESA BRUTA COM PESSOAL (I)</t>
  </si>
  <si>
    <t>formula</t>
  </si>
  <si>
    <t xml:space="preserve">    Pessoal Ativo</t>
  </si>
  <si>
    <t>Todos os elemento do 31 (Pessoal e encargos), exceto: 319001,319003,319005</t>
  </si>
  <si>
    <t>319004;319011;319016;319091;319092;319094</t>
  </si>
  <si>
    <t xml:space="preserve">      Vencimentos, Vantagens e Outras Despesas Variáveis</t>
  </si>
  <si>
    <t>319001,319003,319005</t>
  </si>
  <si>
    <t>319013;319113;319192</t>
  </si>
  <si>
    <t xml:space="preserve">      Obrigações Patronais</t>
  </si>
  <si>
    <t>319005</t>
  </si>
  <si>
    <t xml:space="preserve">      Benefícios Previdenciários</t>
  </si>
  <si>
    <t xml:space="preserve">    Pessoal Inativo e Pensionistas</t>
  </si>
  <si>
    <t xml:space="preserve">      Aposentadorias, Reserva e Reformas</t>
  </si>
  <si>
    <t xml:space="preserve">      Pensões</t>
  </si>
  <si>
    <t>Há uma regra para as despesas de exercícios anteriores: Precisar se tratar de despesas de período anterior aos últimos 12 meses</t>
  </si>
  <si>
    <t xml:space="preserve">      Outros Benefícios Previdenciários</t>
  </si>
  <si>
    <t xml:space="preserve">    Outras despesas de pessoal decorrentes de contratos de terceirização ou de contratação de forma indireta (§ 1º do art. 18 da LRF)</t>
  </si>
  <si>
    <t>11120431, 11120434,11120410</t>
  </si>
  <si>
    <t>319001, 319003, 319004, 319005, 319011, 319016, 319092</t>
  </si>
  <si>
    <t xml:space="preserve">IRRF DESCONTADO FOLHA PAGAMENTO </t>
  </si>
  <si>
    <t xml:space="preserve">DESPESAS NÃO COMPUTADAS (II) (§ 1º do art. 19 da LRF) 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</si>
  <si>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</si>
  <si>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</si>
  <si>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</si>
  <si>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F31 - RECEITA CORRENTE LIQUIDA DOS ULTIMOS 12 MESES</t>
  </si>
  <si>
    <t>319001;319003;319005</t>
  </si>
  <si>
    <t>Inativos e Pensionistas com Recursos Vinculados</t>
  </si>
  <si>
    <t>F32 - RECEITA DE EMENDAS PARLAMENTARES COM O FIM DE PAGAR DESPESAS DE PESSOAL</t>
  </si>
  <si>
    <t>DESPESA LÍQUIDA COM PESSOAL (III) = (I - II)</t>
  </si>
  <si>
    <t>FORMULA</t>
  </si>
  <si>
    <t>deducoes1</t>
  </si>
  <si>
    <t>deducoes2</t>
  </si>
  <si>
    <t>APURAÇÃO DO CUMPRIMENTO DO LIMITE LEGAL</t>
  </si>
  <si>
    <t>VALOR</t>
  </si>
  <si>
    <t>% SOBRE A RCL AJUSTADA</t>
  </si>
  <si>
    <t>121801;121802;121803;121804;1990031</t>
  </si>
  <si>
    <t>RECEITA CORRENTE LÍQUIDA - RCL (IV)</t>
  </si>
  <si>
    <t>-</t>
  </si>
  <si>
    <r>
      <t>(-) Transferências obrigatórias da União relativas às emendas individuais (V)  (</t>
    </r>
    <r>
      <rPr>
        <sz val="8"/>
        <color rgb="FF000000"/>
        <rFont val="Calibri"/>
      </rPr>
      <t xml:space="preserve">§ 13, art. 166 da CF)  </t>
    </r>
  </si>
  <si>
    <t>RECEITA CORRENTE LÍQUIDA AJUSTADA (VI)</t>
  </si>
  <si>
    <t>DESPESA TOTAL COM PESSOAL - DTP (VII) = (III a + III b)</t>
  </si>
  <si>
    <t xml:space="preserve">LIMITE MÁXIMO (VIII) (incisos I, II e III, art. 20 da LRF) </t>
  </si>
  <si>
    <t xml:space="preserve">LIMITE PRUDENCIAL (IX) = (0,95 x VIII) (parágrafo único do art. 22 da LRF) </t>
  </si>
  <si>
    <t xml:space="preserve">LIMITE DE ALERTA (X) = (0,90 x VIII) (inciso II do §1º do art. 59 da LRF) </t>
  </si>
  <si>
    <t>FONTE: Sistema &lt;Nome&gt;, Unidade Responsável &lt;Nome&gt;, Data da emissão &lt;dd/mmm/aaaa&gt; e hora de emissão &lt;hhh e mmm&gt;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</si>
  <si>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</si>
  <si>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 xml:space="preserve">NOTA: </t>
  </si>
  <si>
    <t>TRAJETÓRIA DE RETORNO AO LIMITE DA DESPESA TOTAL COM PESSOAL</t>
  </si>
  <si>
    <t>&lt;Exercício em que o ente excedeu o limite&gt;</t>
  </si>
  <si>
    <t>&lt;Exercício do primeiro período seguinte&gt;</t>
  </si>
  <si>
    <t>&lt;Exercício do segundo período seguinte&gt;</t>
  </si>
  <si>
    <t>&lt;Quadrimestre/Semestre&gt;</t>
  </si>
  <si>
    <t>&lt;Primeiro período seguinte&gt;</t>
  </si>
  <si>
    <t>&lt;Segundo período seguinte&gt;</t>
  </si>
  <si>
    <t xml:space="preserve">Limite </t>
  </si>
  <si>
    <t>% DTP</t>
  </si>
  <si>
    <t>% Excedente</t>
  </si>
  <si>
    <t>Redutor mínimo de</t>
  </si>
  <si>
    <t>Limite</t>
  </si>
  <si>
    <t>Redutor Residual</t>
  </si>
  <si>
    <t>Máximo</t>
  </si>
  <si>
    <t>1/3 do Excedente</t>
  </si>
  <si>
    <t>(c) = (b-a)</t>
  </si>
  <si>
    <t>(d) = (1/3*c)</t>
  </si>
  <si>
    <t>(e) = (b-d)</t>
  </si>
  <si>
    <t>(f)</t>
  </si>
  <si>
    <t>(g) = (f-a)</t>
  </si>
  <si>
    <t>(h) = (a)</t>
  </si>
  <si>
    <t>(i)</t>
  </si>
  <si>
    <t>Nota: DTP corresponde à Despesa Total com Pessoal.</t>
  </si>
  <si>
    <t>#</t>
  </si>
  <si>
    <t xml:space="preserve">DÍVIDA CONSOLIDADA </t>
  </si>
  <si>
    <t>OPERAÇÕES DE CRÉDITO</t>
  </si>
  <si>
    <t>RESTOS A PAGAR EMPENHADOS E NÃO LIQUIDADOS DO EXERCÍCIO</t>
  </si>
  <si>
    <t>DISPONIBILIDADE DE CAIXA LÍQUIDA (APÓS A INSCRIÇÃO EM RESTOS A PAGAR NÃO PROCESSADOS DO EXERCÍCIO)</t>
  </si>
  <si>
    <t>DEMONSTRATIVO SIMPLIFICADO DO RELATÓRIO DE GESTÃO FISCAL</t>
  </si>
  <si>
    <t xml:space="preserve"> LRF, art. 48 - Anexo 6</t>
  </si>
  <si>
    <t>RECEITA CORRENTE LÍQUIDA</t>
  </si>
  <si>
    <t>VALOR ATÉ O QUADRIMESTRE/SEMESTRE</t>
  </si>
  <si>
    <t>Receita Corrente líquida</t>
  </si>
  <si>
    <t>Receita Corrente líquida Ajustada</t>
  </si>
  <si>
    <t>Despesa Total com Pessoal - DTP</t>
  </si>
  <si>
    <t>Limite Máximo (incisos I, II e III, art. 20 da LRF) - &lt;%&gt;</t>
  </si>
  <si>
    <t>Limite Prudencial (parágrafo único, art. 22 da LRF) - &lt;%&gt;</t>
  </si>
  <si>
    <t>Limite de Alerta (inciso II do §1º do art. 59 da LRF) - &lt;%&gt;</t>
  </si>
  <si>
    <t>VALOR ATÉ O QUADRIMESTRE DE REFERÊNCIA</t>
  </si>
  <si>
    <t>% SOBRE A RCL</t>
  </si>
  <si>
    <t>Dívida Consolidada Líquida</t>
  </si>
  <si>
    <t>Limite Definido por Resolução do Senado Federal</t>
  </si>
  <si>
    <t>GARANTIAS DE VALORES</t>
  </si>
  <si>
    <t>Total das Garantias Concedidas</t>
  </si>
  <si>
    <t>Operações de Crédito Internas e Externas</t>
  </si>
  <si>
    <t>Limite Definido pelo Senado Federal para Operações de Crédito Externas e Internas</t>
  </si>
  <si>
    <t>Operações de Crédito por Antecipação da Receita</t>
  </si>
  <si>
    <t>Limite Definido pelo Senado Federal para Operações de Crédito por Antecipação da Receita</t>
  </si>
  <si>
    <t>RESTOS A PAGAR</t>
  </si>
  <si>
    <t>Valor Total</t>
  </si>
  <si>
    <t>5.7</t>
  </si>
  <si>
    <t>JUL/2018</t>
  </si>
  <si>
    <t>AGO/2018</t>
  </si>
  <si>
    <t>SET/2018</t>
  </si>
  <si>
    <t>OUT/2018</t>
  </si>
  <si>
    <t>NOV/2018</t>
  </si>
  <si>
    <t>DEZ/2018</t>
  </si>
  <si>
    <t>JAN/2019</t>
  </si>
  <si>
    <t>FEV/2019</t>
  </si>
  <si>
    <t>MAR/2019</t>
  </si>
  <si>
    <t>ABR/2019</t>
  </si>
  <si>
    <t>MAI/2019</t>
  </si>
  <si>
    <t>JUN/2019</t>
  </si>
  <si>
    <t>CÂMARA MUNICIPAL DE SÃO JOÃO DO SABUGI/RN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</si>
</sst>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$ &quot;#,##0.00_);[Red]\(&quot;R$ &quot;#,##0.00\)"/>
    <numFmt numFmtId="165" formatCode="_(* #,##0.00_);_(* \(#,##0.00\);_(* &quot;-&quot;??_);_(@_)"/>
  </numFmts>
  <fonts count="12" x14ac:knownFonts="1">
    <font>
      <sz val="10"/>
      <color rgb="FF000000"/>
      <name val="Arial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7"/>
      <color rgb="FF000000"/>
      <name val="Times New Roman"/>
    </font>
    <font>
      <b/>
      <u/>
      <sz val="8"/>
      <color rgb="FF000000"/>
      <name val="Times New Roman"/>
    </font>
    <font>
      <sz val="10"/>
      <color rgb="FFFF0000"/>
      <name val="Arial"/>
    </font>
    <font>
      <sz val="9"/>
      <color rgb="FF000000"/>
      <name val="Calibri"/>
    </font>
    <font>
      <sz val="9"/>
      <color rgb="FF000000"/>
      <name val="Courier New"/>
    </font>
    <font>
      <sz val="8"/>
      <color rgb="FF000000"/>
      <name val="Calibri"/>
    </font>
    <font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D8D8D8"/>
        <bgColor rgb="FFFFFFFF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9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4" fontId="1" fillId="2" borderId="1" xfId="0" applyNumberFormat="1" applyFont="1" applyFill="1" applyBorder="1"/>
    <xf numFmtId="4" fontId="1" fillId="2" borderId="4" xfId="0" applyNumberFormat="1" applyFont="1" applyFill="1" applyBorder="1"/>
    <xf numFmtId="0" fontId="2" fillId="2" borderId="0" xfId="0" applyFont="1" applyFill="1"/>
    <xf numFmtId="0" fontId="1" fillId="2" borderId="0" xfId="0" applyFont="1" applyFill="1"/>
    <xf numFmtId="0" fontId="1" fillId="2" borderId="5" xfId="0" applyFont="1" applyFill="1" applyBorder="1"/>
    <xf numFmtId="0" fontId="1" fillId="2" borderId="4" xfId="0" applyFont="1" applyFill="1" applyBorder="1"/>
    <xf numFmtId="0" fontId="1" fillId="2" borderId="3" xfId="0" applyFont="1" applyFill="1" applyBorder="1"/>
    <xf numFmtId="0" fontId="0" fillId="2" borderId="0" xfId="0" applyFill="1"/>
    <xf numFmtId="0" fontId="2" fillId="2" borderId="5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right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right" vertical="top" wrapText="1"/>
    </xf>
    <xf numFmtId="0" fontId="1" fillId="2" borderId="6" xfId="0" applyFont="1" applyFill="1" applyBorder="1"/>
    <xf numFmtId="49" fontId="3" fillId="4" borderId="9" xfId="0" applyNumberFormat="1" applyFont="1" applyFill="1" applyBorder="1" applyAlignment="1">
      <alignment horizontal="center"/>
    </xf>
    <xf numFmtId="49" fontId="3" fillId="4" borderId="10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 vertical="top" wrapText="1"/>
    </xf>
    <xf numFmtId="4" fontId="1" fillId="4" borderId="11" xfId="0" applyNumberFormat="1" applyFont="1" applyFill="1" applyBorder="1"/>
    <xf numFmtId="0" fontId="2" fillId="4" borderId="5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top" wrapText="1"/>
    </xf>
    <xf numFmtId="0" fontId="1" fillId="4" borderId="1" xfId="0" applyFont="1" applyFill="1" applyBorder="1"/>
    <xf numFmtId="0" fontId="1" fillId="4" borderId="4" xfId="0" applyFont="1" applyFill="1" applyBorder="1"/>
    <xf numFmtId="0" fontId="1" fillId="2" borderId="20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right" vertical="top" wrapText="1"/>
    </xf>
    <xf numFmtId="49" fontId="1" fillId="2" borderId="4" xfId="0" applyNumberFormat="1" applyFont="1" applyFill="1" applyBorder="1"/>
    <xf numFmtId="0" fontId="2" fillId="4" borderId="6" xfId="0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right"/>
    </xf>
    <xf numFmtId="0" fontId="1" fillId="2" borderId="18" xfId="0" applyFont="1" applyFill="1" applyBorder="1"/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5" fillId="2" borderId="0" xfId="0" applyFont="1" applyFill="1"/>
    <xf numFmtId="0" fontId="0" fillId="2" borderId="0" xfId="0" applyFill="1" applyAlignment="1">
      <alignment horizontal="left"/>
    </xf>
    <xf numFmtId="49" fontId="6" fillId="2" borderId="13" xfId="0" applyNumberFormat="1" applyFont="1" applyFill="1" applyBorder="1"/>
    <xf numFmtId="0" fontId="7" fillId="2" borderId="13" xfId="0" applyFont="1" applyFill="1" applyBorder="1"/>
    <xf numFmtId="49" fontId="0" fillId="2" borderId="0" xfId="0" applyNumberFormat="1" applyFill="1" applyAlignment="1">
      <alignment horizontal="left" wrapText="1"/>
    </xf>
    <xf numFmtId="49" fontId="6" fillId="2" borderId="0" xfId="0" applyNumberFormat="1" applyFont="1" applyFill="1" applyAlignment="1">
      <alignment horizontal="left" wrapText="1"/>
    </xf>
    <xf numFmtId="0" fontId="0" fillId="2" borderId="0" xfId="0" applyFill="1"/>
    <xf numFmtId="49" fontId="0" fillId="2" borderId="0" xfId="0" applyNumberFormat="1" applyFill="1" applyAlignment="1">
      <alignment wrapText="1"/>
    </xf>
    <xf numFmtId="49" fontId="0" fillId="2" borderId="0" xfId="0" applyNumberFormat="1" applyFill="1" applyAlignment="1">
      <alignment wrapText="1"/>
    </xf>
    <xf numFmtId="49" fontId="0" fillId="2" borderId="0" xfId="0" applyNumberFormat="1" applyFill="1" applyAlignment="1">
      <alignment wrapText="1"/>
    </xf>
    <xf numFmtId="49" fontId="0" fillId="2" borderId="0" xfId="0" applyNumberFormat="1" applyFill="1"/>
    <xf numFmtId="165" fontId="1" fillId="2" borderId="9" xfId="0" applyNumberFormat="1" applyFont="1" applyFill="1" applyBorder="1"/>
    <xf numFmtId="165" fontId="1" fillId="2" borderId="12" xfId="0" applyNumberFormat="1" applyFont="1" applyFill="1" applyBorder="1"/>
    <xf numFmtId="165" fontId="1" fillId="2" borderId="10" xfId="0" applyNumberFormat="1" applyFont="1" applyFill="1" applyBorder="1"/>
    <xf numFmtId="165" fontId="1" fillId="2" borderId="0" xfId="0" applyNumberFormat="1" applyFont="1" applyFill="1"/>
    <xf numFmtId="165" fontId="1" fillId="2" borderId="1" xfId="0" applyNumberFormat="1" applyFont="1" applyFill="1" applyBorder="1"/>
    <xf numFmtId="165" fontId="1" fillId="2" borderId="11" xfId="0" applyNumberFormat="1" applyFont="1" applyFill="1" applyBorder="1"/>
    <xf numFmtId="165" fontId="1" fillId="2" borderId="8" xfId="0" applyNumberFormat="1" applyFont="1" applyFill="1" applyBorder="1"/>
    <xf numFmtId="165" fontId="1" fillId="2" borderId="7" xfId="0" applyNumberFormat="1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4" fontId="1" fillId="4" borderId="13" xfId="0" applyNumberFormat="1" applyFont="1" applyFill="1" applyBorder="1"/>
    <xf numFmtId="49" fontId="0" fillId="3" borderId="0" xfId="0" applyNumberFormat="1" applyFill="1" applyAlignment="1">
      <alignment wrapText="1"/>
    </xf>
    <xf numFmtId="49" fontId="0" fillId="3" borderId="0" xfId="0" applyNumberFormat="1" applyFill="1" applyAlignment="1">
      <alignment horizontal="left" wrapText="1"/>
    </xf>
    <xf numFmtId="0" fontId="0" fillId="3" borderId="0" xfId="0" applyFill="1"/>
    <xf numFmtId="0" fontId="1" fillId="3" borderId="1" xfId="0" applyFont="1" applyFill="1" applyBorder="1" applyAlignment="1">
      <alignment horizontal="left" wrapText="1"/>
    </xf>
    <xf numFmtId="165" fontId="1" fillId="3" borderId="10" xfId="0" applyNumberFormat="1" applyFont="1" applyFill="1" applyBorder="1"/>
    <xf numFmtId="165" fontId="1" fillId="3" borderId="0" xfId="0" applyNumberFormat="1" applyFont="1" applyFill="1"/>
    <xf numFmtId="165" fontId="1" fillId="3" borderId="1" xfId="0" applyNumberFormat="1" applyFont="1" applyFill="1" applyBorder="1"/>
    <xf numFmtId="0" fontId="5" fillId="3" borderId="0" xfId="0" applyFont="1" applyFill="1"/>
    <xf numFmtId="0" fontId="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4" fontId="1" fillId="2" borderId="7" xfId="0" applyNumberFormat="1" applyFont="1" applyFill="1" applyBorder="1"/>
    <xf numFmtId="0" fontId="1" fillId="2" borderId="21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justify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3" borderId="24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0" xfId="0" applyFont="1" applyFill="1" applyAlignment="1">
      <alignment horizontal="left" wrapText="1"/>
    </xf>
    <xf numFmtId="0" fontId="9" fillId="2" borderId="4" xfId="0" applyFont="1" applyFill="1" applyBorder="1" applyAlignment="1">
      <alignment horizontal="center"/>
    </xf>
    <xf numFmtId="165" fontId="9" fillId="2" borderId="5" xfId="0" applyNumberFormat="1" applyFont="1" applyFill="1" applyBorder="1" applyAlignment="1">
      <alignment horizontal="center"/>
    </xf>
    <xf numFmtId="165" fontId="9" fillId="2" borderId="6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 wrapText="1"/>
    </xf>
    <xf numFmtId="0" fontId="4" fillId="3" borderId="24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center" wrapText="1"/>
    </xf>
    <xf numFmtId="49" fontId="3" fillId="4" borderId="9" xfId="0" applyNumberFormat="1" applyFont="1" applyFill="1" applyBorder="1" applyAlignment="1">
      <alignment horizontal="center" vertical="center" wrapText="1"/>
    </xf>
    <xf numFmtId="49" fontId="3" fillId="4" borderId="10" xfId="0" applyNumberFormat="1" applyFont="1" applyFill="1" applyBorder="1" applyAlignment="1">
      <alignment horizontal="center" vertical="center" wrapText="1"/>
    </xf>
    <xf numFmtId="49" fontId="3" fillId="4" borderId="11" xfId="0" applyNumberFormat="1" applyFont="1" applyFill="1" applyBorder="1" applyAlignment="1">
      <alignment horizontal="center" vertical="center" wrapText="1"/>
    </xf>
    <xf numFmtId="165" fontId="11" fillId="2" borderId="4" xfId="0" applyNumberFormat="1" applyFont="1" applyFill="1" applyBorder="1" applyAlignment="1">
      <alignment horizontal="right"/>
    </xf>
    <xf numFmtId="165" fontId="11" fillId="2" borderId="5" xfId="0" applyNumberFormat="1" applyFont="1" applyFill="1" applyBorder="1" applyAlignment="1">
      <alignment horizontal="right"/>
    </xf>
    <xf numFmtId="165" fontId="11" fillId="2" borderId="6" xfId="0" applyNumberFormat="1" applyFont="1" applyFill="1" applyBorder="1" applyAlignment="1">
      <alignment horizontal="right"/>
    </xf>
    <xf numFmtId="165" fontId="9" fillId="2" borderId="4" xfId="0" applyNumberFormat="1" applyFont="1" applyFill="1" applyBorder="1" applyAlignment="1">
      <alignment horizontal="center"/>
    </xf>
    <xf numFmtId="165" fontId="10" fillId="4" borderId="4" xfId="0" applyNumberFormat="1" applyFont="1" applyFill="1" applyBorder="1" applyAlignment="1">
      <alignment horizontal="right"/>
    </xf>
    <xf numFmtId="165" fontId="10" fillId="4" borderId="5" xfId="0" applyNumberFormat="1" applyFont="1" applyFill="1" applyBorder="1" applyAlignment="1">
      <alignment horizontal="right"/>
    </xf>
    <xf numFmtId="165" fontId="10" fillId="4" borderId="6" xfId="0" applyNumberFormat="1" applyFont="1" applyFill="1" applyBorder="1" applyAlignment="1">
      <alignment horizontal="right"/>
    </xf>
    <xf numFmtId="49" fontId="3" fillId="4" borderId="9" xfId="0" applyNumberFormat="1" applyFont="1" applyFill="1" applyBorder="1" applyAlignment="1">
      <alignment horizontal="center" vertical="center"/>
    </xf>
    <xf numFmtId="49" fontId="3" fillId="4" borderId="10" xfId="0" applyNumberFormat="1" applyFont="1" applyFill="1" applyBorder="1" applyAlignment="1">
      <alignment horizontal="center" vertical="center"/>
    </xf>
    <xf numFmtId="49" fontId="3" fillId="4" borderId="11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4" borderId="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7"/>
  <sheetViews>
    <sheetView showGridLines="0" topLeftCell="G1" workbookViewId="0">
      <selection activeCell="G6" sqref="G6:U6"/>
    </sheetView>
  </sheetViews>
  <sheetFormatPr defaultRowHeight="11.25" customHeight="1" x14ac:dyDescent="0.2"/>
  <cols>
    <col min="1" max="1" width="9.140625" style="59" hidden="1" customWidth="1"/>
    <col min="2" max="2" width="14.85546875" style="56" hidden="1" customWidth="1"/>
    <col min="3" max="6" width="9.140625" style="18" hidden="1" customWidth="1"/>
    <col min="7" max="7" width="60.140625" style="18" customWidth="1"/>
    <col min="8" max="20" width="10.85546875" style="18" customWidth="1"/>
    <col min="21" max="21" width="14.7109375" style="18" customWidth="1"/>
    <col min="22" max="22" width="0" style="18" hidden="1" customWidth="1"/>
    <col min="23" max="33" width="9.140625" style="18" hidden="1" customWidth="1"/>
    <col min="34" max="38" width="9.140625" style="18" customWidth="1"/>
  </cols>
  <sheetData>
    <row r="1" spans="7:23" ht="11.25" customHeight="1" x14ac:dyDescent="0.2">
      <c r="G1" s="13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7:23" ht="11.25" customHeight="1" x14ac:dyDescent="0.2">
      <c r="G2" s="131" t="s">
        <v>0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</row>
    <row r="3" spans="7:23" ht="11.25" customHeight="1" x14ac:dyDescent="0.2">
      <c r="G3" s="131" t="s">
        <v>1</v>
      </c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</row>
    <row r="4" spans="7:23" ht="11.25" customHeight="1" x14ac:dyDescent="0.2">
      <c r="G4" s="132" t="s">
        <v>2</v>
      </c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</row>
    <row r="5" spans="7:23" ht="11.25" customHeight="1" x14ac:dyDescent="0.2">
      <c r="G5" s="131" t="s">
        <v>3</v>
      </c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</row>
    <row r="6" spans="7:23" ht="11.25" customHeight="1" x14ac:dyDescent="0.2">
      <c r="G6" s="131" t="s">
        <v>4</v>
      </c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</row>
    <row r="7" spans="7:23" ht="11.25" customHeight="1" x14ac:dyDescent="0.2"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7:23" ht="11.25" customHeight="1" x14ac:dyDescent="0.2">
      <c r="G8" s="14" t="s">
        <v>5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9">
        <v>1</v>
      </c>
    </row>
    <row r="9" spans="7:23" ht="11.25" customHeight="1" x14ac:dyDescent="0.2">
      <c r="G9" s="31"/>
      <c r="H9" s="122" t="s">
        <v>6</v>
      </c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4"/>
    </row>
    <row r="10" spans="7:23" ht="11.25" customHeight="1" x14ac:dyDescent="0.2">
      <c r="G10" s="32"/>
      <c r="H10" s="125" t="s">
        <v>7</v>
      </c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7"/>
    </row>
    <row r="11" spans="7:23" ht="11.25" customHeight="1" x14ac:dyDescent="0.2">
      <c r="G11" s="32" t="s">
        <v>8</v>
      </c>
      <c r="H11" s="128" t="s">
        <v>9</v>
      </c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30"/>
      <c r="U11" s="33" t="s">
        <v>10</v>
      </c>
    </row>
    <row r="12" spans="7:23" ht="11.25" customHeight="1" x14ac:dyDescent="0.2">
      <c r="G12" s="32"/>
      <c r="H12" s="106" t="s">
        <v>117</v>
      </c>
      <c r="I12" s="106" t="s">
        <v>118</v>
      </c>
      <c r="J12" s="106" t="s">
        <v>119</v>
      </c>
      <c r="K12" s="106" t="s">
        <v>120</v>
      </c>
      <c r="L12" s="106" t="s">
        <v>121</v>
      </c>
      <c r="M12" s="106" t="s">
        <v>122</v>
      </c>
      <c r="N12" s="106" t="s">
        <v>123</v>
      </c>
      <c r="O12" s="106" t="s">
        <v>124</v>
      </c>
      <c r="P12" s="106" t="s">
        <v>125</v>
      </c>
      <c r="Q12" s="106" t="s">
        <v>126</v>
      </c>
      <c r="R12" s="106" t="s">
        <v>127</v>
      </c>
      <c r="S12" s="116" t="s">
        <v>128</v>
      </c>
      <c r="T12" s="25" t="s">
        <v>11</v>
      </c>
      <c r="U12" s="34" t="s">
        <v>12</v>
      </c>
    </row>
    <row r="13" spans="7:23" ht="11.25" customHeight="1" x14ac:dyDescent="0.2">
      <c r="G13" s="32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17"/>
      <c r="T13" s="26" t="s">
        <v>13</v>
      </c>
      <c r="U13" s="34" t="s">
        <v>14</v>
      </c>
    </row>
    <row r="14" spans="7:23" ht="11.25" customHeight="1" x14ac:dyDescent="0.2">
      <c r="G14" s="32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17"/>
      <c r="T14" s="26" t="s">
        <v>15</v>
      </c>
      <c r="U14" s="35" t="s">
        <v>16</v>
      </c>
    </row>
    <row r="15" spans="7:23" ht="11.25" customHeight="1" x14ac:dyDescent="0.2">
      <c r="G15" s="36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18"/>
      <c r="T15" s="27" t="s">
        <v>17</v>
      </c>
      <c r="U15" s="37" t="s">
        <v>18</v>
      </c>
    </row>
    <row r="16" spans="7:23" ht="11.25" customHeight="1" x14ac:dyDescent="0.2">
      <c r="G16" s="68" t="s">
        <v>19</v>
      </c>
      <c r="H16" s="60">
        <f t="shared" ref="H16:S16" si="0">H17+H21+H25</f>
        <v>52764.95</v>
      </c>
      <c r="I16" s="60">
        <f t="shared" si="0"/>
        <v>50375.83</v>
      </c>
      <c r="J16" s="60">
        <f t="shared" si="0"/>
        <v>50341.83</v>
      </c>
      <c r="K16" s="60">
        <f t="shared" si="0"/>
        <v>49902.87</v>
      </c>
      <c r="L16" s="60">
        <f t="shared" si="0"/>
        <v>50302.83</v>
      </c>
      <c r="M16" s="60">
        <f t="shared" si="0"/>
        <v>54579.57</v>
      </c>
      <c r="N16" s="60">
        <f t="shared" si="0"/>
        <v>49712.770000000004</v>
      </c>
      <c r="O16" s="60">
        <f t="shared" si="0"/>
        <v>48350.229999999996</v>
      </c>
      <c r="P16" s="60">
        <f t="shared" si="0"/>
        <v>49392.1</v>
      </c>
      <c r="Q16" s="60">
        <f t="shared" si="0"/>
        <v>48952.1</v>
      </c>
      <c r="R16" s="60">
        <f t="shared" si="0"/>
        <v>48952.1</v>
      </c>
      <c r="S16" s="60">
        <f t="shared" si="0"/>
        <v>49172.1</v>
      </c>
      <c r="T16" s="61">
        <f t="shared" ref="T16:T30" si="1">SUM(H16:S16)</f>
        <v>602799.27999999991</v>
      </c>
      <c r="U16" s="60">
        <f>U17+U21+U25</f>
        <v>0</v>
      </c>
      <c r="W16" s="49" t="s">
        <v>20</v>
      </c>
    </row>
    <row r="17" spans="1:25" ht="11.25" customHeight="1" x14ac:dyDescent="0.2">
      <c r="A17" s="53"/>
      <c r="B17" s="53"/>
      <c r="C17" s="53"/>
      <c r="D17" s="53"/>
      <c r="G17" s="69" t="s">
        <v>21</v>
      </c>
      <c r="H17" s="62">
        <f t="shared" ref="H17:S17" si="2">SUM(H18:H20)</f>
        <v>52764.95</v>
      </c>
      <c r="I17" s="62">
        <f t="shared" si="2"/>
        <v>50375.83</v>
      </c>
      <c r="J17" s="62">
        <f t="shared" si="2"/>
        <v>50341.83</v>
      </c>
      <c r="K17" s="62">
        <f t="shared" si="2"/>
        <v>49902.87</v>
      </c>
      <c r="L17" s="62">
        <f t="shared" si="2"/>
        <v>50302.83</v>
      </c>
      <c r="M17" s="62">
        <f t="shared" si="2"/>
        <v>54579.57</v>
      </c>
      <c r="N17" s="62">
        <f t="shared" si="2"/>
        <v>49712.770000000004</v>
      </c>
      <c r="O17" s="62">
        <f t="shared" si="2"/>
        <v>48350.229999999996</v>
      </c>
      <c r="P17" s="62">
        <f t="shared" si="2"/>
        <v>49392.1</v>
      </c>
      <c r="Q17" s="62">
        <f t="shared" si="2"/>
        <v>48952.1</v>
      </c>
      <c r="R17" s="62">
        <f t="shared" si="2"/>
        <v>48952.1</v>
      </c>
      <c r="S17" s="62">
        <f t="shared" si="2"/>
        <v>49172.1</v>
      </c>
      <c r="T17" s="64">
        <f t="shared" si="1"/>
        <v>602799.27999999991</v>
      </c>
      <c r="U17" s="62">
        <f>SUM(U18:U20)</f>
        <v>0</v>
      </c>
      <c r="W17" s="50" t="s">
        <v>22</v>
      </c>
    </row>
    <row r="18" spans="1:25" ht="11.25" customHeight="1" x14ac:dyDescent="0.2">
      <c r="A18" s="57">
        <v>1</v>
      </c>
      <c r="B18" s="57" t="s">
        <v>23</v>
      </c>
      <c r="C18" s="53"/>
      <c r="D18" s="53"/>
      <c r="G18" s="69" t="s">
        <v>24</v>
      </c>
      <c r="H18" s="62">
        <v>43949.96</v>
      </c>
      <c r="I18" s="63">
        <v>41277.96</v>
      </c>
      <c r="J18" s="64">
        <v>41277.96</v>
      </c>
      <c r="K18" s="64">
        <v>40878</v>
      </c>
      <c r="L18" s="64">
        <v>41277.96</v>
      </c>
      <c r="M18" s="64">
        <v>44255.49</v>
      </c>
      <c r="N18" s="64">
        <v>40124.68</v>
      </c>
      <c r="O18" s="64">
        <v>40124.68</v>
      </c>
      <c r="P18" s="64">
        <v>40124.68</v>
      </c>
      <c r="Q18" s="64">
        <v>40124.68</v>
      </c>
      <c r="R18" s="64">
        <v>40124.68</v>
      </c>
      <c r="S18" s="64">
        <v>40124.68</v>
      </c>
      <c r="T18" s="64">
        <f t="shared" si="1"/>
        <v>493665.41</v>
      </c>
      <c r="U18" s="62">
        <v>0</v>
      </c>
      <c r="W18" s="50" t="s">
        <v>25</v>
      </c>
    </row>
    <row r="19" spans="1:25" ht="11.25" customHeight="1" x14ac:dyDescent="0.2">
      <c r="A19" s="57">
        <v>1</v>
      </c>
      <c r="B19" s="57" t="s">
        <v>26</v>
      </c>
      <c r="C19" s="53"/>
      <c r="D19" s="53"/>
      <c r="G19" s="69" t="s">
        <v>27</v>
      </c>
      <c r="H19" s="62">
        <v>8814.99</v>
      </c>
      <c r="I19" s="63">
        <v>9097.8700000000008</v>
      </c>
      <c r="J19" s="64">
        <v>9063.8700000000008</v>
      </c>
      <c r="K19" s="64">
        <v>9024.8700000000008</v>
      </c>
      <c r="L19" s="64">
        <v>9024.8700000000008</v>
      </c>
      <c r="M19" s="64">
        <v>10324.08</v>
      </c>
      <c r="N19" s="64">
        <v>9588.09</v>
      </c>
      <c r="O19" s="64">
        <v>8225.5499999999993</v>
      </c>
      <c r="P19" s="64">
        <v>9267.42</v>
      </c>
      <c r="Q19" s="64">
        <v>8827.42</v>
      </c>
      <c r="R19" s="64">
        <v>8827.42</v>
      </c>
      <c r="S19" s="64">
        <v>9047.42</v>
      </c>
      <c r="T19" s="64">
        <f t="shared" si="1"/>
        <v>109133.87000000001</v>
      </c>
      <c r="U19" s="62">
        <v>0</v>
      </c>
      <c r="W19" s="50">
        <v>339034</v>
      </c>
    </row>
    <row r="20" spans="1:25" s="74" customFormat="1" ht="11.25" customHeight="1" x14ac:dyDescent="0.2">
      <c r="A20" s="72">
        <v>1</v>
      </c>
      <c r="B20" s="72" t="s">
        <v>28</v>
      </c>
      <c r="C20" s="73"/>
      <c r="D20" s="73"/>
      <c r="G20" s="75" t="s">
        <v>29</v>
      </c>
      <c r="H20" s="76">
        <v>0</v>
      </c>
      <c r="I20" s="77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f t="shared" si="1"/>
        <v>0</v>
      </c>
      <c r="U20" s="76">
        <v>0</v>
      </c>
      <c r="W20" s="79" t="s">
        <v>20</v>
      </c>
    </row>
    <row r="21" spans="1:25" ht="11.25" customHeight="1" x14ac:dyDescent="0.2">
      <c r="A21" s="58"/>
      <c r="B21" s="58"/>
      <c r="C21" s="53"/>
      <c r="D21" s="53"/>
      <c r="G21" s="69" t="s">
        <v>30</v>
      </c>
      <c r="H21" s="62">
        <f t="shared" ref="H21:S21" si="3">SUM(H22:H24)</f>
        <v>0</v>
      </c>
      <c r="I21" s="62">
        <f t="shared" si="3"/>
        <v>0</v>
      </c>
      <c r="J21" s="62">
        <f t="shared" si="3"/>
        <v>0</v>
      </c>
      <c r="K21" s="62">
        <f t="shared" si="3"/>
        <v>0</v>
      </c>
      <c r="L21" s="62">
        <f t="shared" si="3"/>
        <v>0</v>
      </c>
      <c r="M21" s="62">
        <f t="shared" si="3"/>
        <v>0</v>
      </c>
      <c r="N21" s="62">
        <f t="shared" si="3"/>
        <v>0</v>
      </c>
      <c r="O21" s="62">
        <f t="shared" si="3"/>
        <v>0</v>
      </c>
      <c r="P21" s="62">
        <f t="shared" si="3"/>
        <v>0</v>
      </c>
      <c r="Q21" s="62">
        <f t="shared" si="3"/>
        <v>0</v>
      </c>
      <c r="R21" s="62">
        <f t="shared" si="3"/>
        <v>0</v>
      </c>
      <c r="S21" s="62">
        <f t="shared" si="3"/>
        <v>0</v>
      </c>
      <c r="T21" s="64">
        <f t="shared" si="1"/>
        <v>0</v>
      </c>
      <c r="U21" s="62">
        <f>SUM(U22:U24)</f>
        <v>0</v>
      </c>
      <c r="W21" s="18">
        <v>319094</v>
      </c>
    </row>
    <row r="22" spans="1:25" ht="11.25" customHeight="1" x14ac:dyDescent="0.2">
      <c r="A22" s="57">
        <v>1</v>
      </c>
      <c r="B22" s="57">
        <v>319001</v>
      </c>
      <c r="C22" s="53"/>
      <c r="D22" s="53"/>
      <c r="G22" s="69" t="s">
        <v>31</v>
      </c>
      <c r="H22" s="62">
        <v>0</v>
      </c>
      <c r="I22" s="63">
        <v>0</v>
      </c>
      <c r="J22" s="64">
        <v>0</v>
      </c>
      <c r="K22" s="64">
        <v>0</v>
      </c>
      <c r="L22" s="64">
        <v>0</v>
      </c>
      <c r="M22" s="64">
        <v>0</v>
      </c>
      <c r="N22" s="64">
        <v>0</v>
      </c>
      <c r="O22" s="64">
        <v>0</v>
      </c>
      <c r="P22" s="64">
        <v>0</v>
      </c>
      <c r="Q22" s="64">
        <v>0</v>
      </c>
      <c r="R22" s="64">
        <v>0</v>
      </c>
      <c r="S22" s="64">
        <v>0</v>
      </c>
      <c r="T22" s="64">
        <f t="shared" si="1"/>
        <v>0</v>
      </c>
      <c r="U22" s="62">
        <v>0</v>
      </c>
      <c r="W22" s="18">
        <v>319091</v>
      </c>
    </row>
    <row r="23" spans="1:25" ht="11.25" customHeight="1" x14ac:dyDescent="0.2">
      <c r="A23" s="57">
        <v>1</v>
      </c>
      <c r="B23" s="57">
        <v>319003</v>
      </c>
      <c r="C23" s="53"/>
      <c r="D23" s="53"/>
      <c r="G23" s="69" t="s">
        <v>32</v>
      </c>
      <c r="H23" s="62">
        <v>0</v>
      </c>
      <c r="I23" s="63">
        <v>0</v>
      </c>
      <c r="J23" s="64">
        <v>0</v>
      </c>
      <c r="K23" s="64">
        <v>0</v>
      </c>
      <c r="L23" s="64">
        <v>0</v>
      </c>
      <c r="M23" s="64">
        <v>0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f t="shared" si="1"/>
        <v>0</v>
      </c>
      <c r="U23" s="62">
        <v>0</v>
      </c>
      <c r="W23" s="18">
        <v>319092</v>
      </c>
      <c r="X23" s="49" t="s">
        <v>33</v>
      </c>
    </row>
    <row r="24" spans="1:25" ht="11.25" customHeight="1" x14ac:dyDescent="0.2">
      <c r="A24" s="57">
        <v>1</v>
      </c>
      <c r="B24" s="58"/>
      <c r="C24" s="53"/>
      <c r="D24" s="53"/>
      <c r="G24" s="69" t="s">
        <v>34</v>
      </c>
      <c r="H24" s="62"/>
      <c r="I24" s="63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>
        <f t="shared" si="1"/>
        <v>0</v>
      </c>
      <c r="U24" s="62"/>
      <c r="W24" s="50" t="s">
        <v>25</v>
      </c>
    </row>
    <row r="25" spans="1:25" ht="24" customHeight="1" x14ac:dyDescent="0.2">
      <c r="A25" s="57">
        <v>1</v>
      </c>
      <c r="B25" s="58"/>
      <c r="C25" s="54"/>
      <c r="D25" s="54"/>
      <c r="G25" s="48" t="s">
        <v>35</v>
      </c>
      <c r="H25" s="62"/>
      <c r="I25" s="63"/>
      <c r="J25" s="64"/>
      <c r="K25" s="64"/>
      <c r="L25" s="64"/>
      <c r="M25" s="64"/>
      <c r="N25" s="64"/>
      <c r="O25" s="64"/>
      <c r="P25" s="64"/>
      <c r="Q25" s="64"/>
      <c r="R25" s="64"/>
      <c r="S25" s="62"/>
      <c r="T25" s="64">
        <f t="shared" si="1"/>
        <v>0</v>
      </c>
      <c r="U25" s="62"/>
      <c r="W25" s="51" t="s">
        <v>36</v>
      </c>
      <c r="X25" s="51" t="s">
        <v>37</v>
      </c>
      <c r="Y25" s="52" t="s">
        <v>38</v>
      </c>
    </row>
    <row r="26" spans="1:25" ht="11.25" customHeight="1" x14ac:dyDescent="0.2">
      <c r="A26" s="58"/>
      <c r="B26" s="58"/>
      <c r="C26" s="53"/>
      <c r="D26" s="53"/>
      <c r="G26" s="68" t="s">
        <v>39</v>
      </c>
      <c r="H26" s="62">
        <f t="shared" ref="H26:S26" si="4">SUM(H27:H30)</f>
        <v>0</v>
      </c>
      <c r="I26" s="62">
        <f t="shared" si="4"/>
        <v>0</v>
      </c>
      <c r="J26" s="62">
        <f t="shared" si="4"/>
        <v>0</v>
      </c>
      <c r="K26" s="62">
        <f t="shared" si="4"/>
        <v>0</v>
      </c>
      <c r="L26" s="62">
        <f t="shared" si="4"/>
        <v>0</v>
      </c>
      <c r="M26" s="62">
        <f t="shared" si="4"/>
        <v>0</v>
      </c>
      <c r="N26" s="62">
        <f t="shared" si="4"/>
        <v>0</v>
      </c>
      <c r="O26" s="62">
        <f t="shared" si="4"/>
        <v>0</v>
      </c>
      <c r="P26" s="62">
        <f t="shared" si="4"/>
        <v>0</v>
      </c>
      <c r="Q26" s="62">
        <f t="shared" si="4"/>
        <v>0</v>
      </c>
      <c r="R26" s="62">
        <f t="shared" si="4"/>
        <v>0</v>
      </c>
      <c r="S26" s="62">
        <f t="shared" si="4"/>
        <v>0</v>
      </c>
      <c r="T26" s="64">
        <f t="shared" si="1"/>
        <v>0</v>
      </c>
      <c r="U26" s="62">
        <f>SUM(U27:U30)</f>
        <v>0</v>
      </c>
      <c r="W26" s="49" t="s">
        <v>20</v>
      </c>
    </row>
    <row r="27" spans="1:25" ht="11.25" customHeight="1" x14ac:dyDescent="0.2">
      <c r="A27" s="57">
        <v>1</v>
      </c>
      <c r="B27" s="57">
        <v>319094</v>
      </c>
      <c r="C27" s="53"/>
      <c r="D27" s="53"/>
      <c r="G27" s="69" t="s">
        <v>40</v>
      </c>
      <c r="H27" s="62">
        <v>0</v>
      </c>
      <c r="I27" s="63">
        <v>0</v>
      </c>
      <c r="J27" s="64">
        <v>0</v>
      </c>
      <c r="K27" s="64">
        <v>0</v>
      </c>
      <c r="L27" s="64">
        <v>0</v>
      </c>
      <c r="M27" s="64">
        <v>0</v>
      </c>
      <c r="N27" s="64">
        <v>0</v>
      </c>
      <c r="O27" s="64">
        <v>0</v>
      </c>
      <c r="P27" s="64">
        <v>0</v>
      </c>
      <c r="Q27" s="64">
        <v>0</v>
      </c>
      <c r="R27" s="64">
        <v>0</v>
      </c>
      <c r="S27" s="64">
        <v>0</v>
      </c>
      <c r="T27" s="64">
        <f t="shared" si="1"/>
        <v>0</v>
      </c>
      <c r="U27" s="62">
        <v>0</v>
      </c>
    </row>
    <row r="28" spans="1:25" ht="11.25" customHeight="1" x14ac:dyDescent="0.2">
      <c r="A28" s="57">
        <v>1</v>
      </c>
      <c r="B28" s="57">
        <v>319091</v>
      </c>
      <c r="C28" s="53"/>
      <c r="D28" s="53"/>
      <c r="G28" s="69" t="s">
        <v>41</v>
      </c>
      <c r="H28" s="62">
        <v>0</v>
      </c>
      <c r="I28" s="63">
        <v>0</v>
      </c>
      <c r="J28" s="64">
        <v>0</v>
      </c>
      <c r="K28" s="64">
        <v>0</v>
      </c>
      <c r="L28" s="64">
        <v>0</v>
      </c>
      <c r="M28" s="64">
        <v>0</v>
      </c>
      <c r="N28" s="64">
        <v>0</v>
      </c>
      <c r="O28" s="64">
        <v>0</v>
      </c>
      <c r="P28" s="64">
        <v>0</v>
      </c>
      <c r="Q28" s="64">
        <v>0</v>
      </c>
      <c r="R28" s="64">
        <v>0</v>
      </c>
      <c r="S28" s="64">
        <v>0</v>
      </c>
      <c r="T28" s="64">
        <f t="shared" si="1"/>
        <v>0</v>
      </c>
      <c r="U28" s="62">
        <v>0</v>
      </c>
    </row>
    <row r="29" spans="1:25" ht="11.25" customHeight="1" x14ac:dyDescent="0.2">
      <c r="A29" s="57">
        <v>1</v>
      </c>
      <c r="B29" s="57">
        <v>319092</v>
      </c>
      <c r="C29" s="53"/>
      <c r="D29" s="53"/>
      <c r="G29" s="69" t="s">
        <v>42</v>
      </c>
      <c r="H29" s="62">
        <v>0</v>
      </c>
      <c r="I29" s="63">
        <v>0</v>
      </c>
      <c r="J29" s="64">
        <v>0</v>
      </c>
      <c r="K29" s="64">
        <v>0</v>
      </c>
      <c r="L29" s="64">
        <v>0</v>
      </c>
      <c r="M29" s="64">
        <v>0</v>
      </c>
      <c r="N29" s="64">
        <v>0</v>
      </c>
      <c r="O29" s="64">
        <v>0</v>
      </c>
      <c r="P29" s="64">
        <v>0</v>
      </c>
      <c r="Q29" s="64">
        <v>0</v>
      </c>
      <c r="R29" s="64">
        <v>0</v>
      </c>
      <c r="S29" s="64">
        <v>0</v>
      </c>
      <c r="T29" s="64">
        <f t="shared" si="1"/>
        <v>0</v>
      </c>
      <c r="U29" s="62">
        <v>0</v>
      </c>
      <c r="W29" s="18" t="s">
        <v>43</v>
      </c>
    </row>
    <row r="30" spans="1:25" ht="11.25" customHeight="1" x14ac:dyDescent="0.2">
      <c r="A30" s="57">
        <v>1</v>
      </c>
      <c r="B30" s="57" t="s">
        <v>44</v>
      </c>
      <c r="C30" s="53"/>
      <c r="D30" s="53"/>
      <c r="G30" s="70" t="s">
        <v>45</v>
      </c>
      <c r="H30" s="65">
        <v>0</v>
      </c>
      <c r="I30" s="66">
        <v>0</v>
      </c>
      <c r="J30" s="67">
        <v>0</v>
      </c>
      <c r="K30" s="67">
        <v>0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67">
        <v>0</v>
      </c>
      <c r="R30" s="67">
        <v>0</v>
      </c>
      <c r="S30" s="67">
        <v>0</v>
      </c>
      <c r="T30" s="64">
        <f t="shared" si="1"/>
        <v>0</v>
      </c>
      <c r="U30" s="65">
        <v>0</v>
      </c>
      <c r="W30" s="18" t="s">
        <v>46</v>
      </c>
    </row>
    <row r="31" spans="1:25" ht="11.25" customHeight="1" x14ac:dyDescent="0.2">
      <c r="A31" s="58"/>
      <c r="B31" s="58"/>
      <c r="C31" s="55"/>
      <c r="D31" s="55"/>
      <c r="G31" s="38" t="s">
        <v>47</v>
      </c>
      <c r="H31" s="28">
        <f t="shared" ref="H31:U31" si="5">H16-H26</f>
        <v>52764.95</v>
      </c>
      <c r="I31" s="28">
        <f t="shared" si="5"/>
        <v>50375.83</v>
      </c>
      <c r="J31" s="28">
        <f t="shared" si="5"/>
        <v>50341.83</v>
      </c>
      <c r="K31" s="28">
        <f t="shared" si="5"/>
        <v>49902.87</v>
      </c>
      <c r="L31" s="28">
        <f t="shared" si="5"/>
        <v>50302.83</v>
      </c>
      <c r="M31" s="28">
        <f t="shared" si="5"/>
        <v>54579.57</v>
      </c>
      <c r="N31" s="28">
        <f t="shared" si="5"/>
        <v>49712.770000000004</v>
      </c>
      <c r="O31" s="28">
        <f t="shared" si="5"/>
        <v>48350.229999999996</v>
      </c>
      <c r="P31" s="28">
        <f t="shared" si="5"/>
        <v>49392.1</v>
      </c>
      <c r="Q31" s="28">
        <f t="shared" si="5"/>
        <v>48952.1</v>
      </c>
      <c r="R31" s="28">
        <f t="shared" si="5"/>
        <v>48952.1</v>
      </c>
      <c r="S31" s="28">
        <f t="shared" si="5"/>
        <v>49172.1</v>
      </c>
      <c r="T31" s="71">
        <f t="shared" si="5"/>
        <v>602799.27999999991</v>
      </c>
      <c r="U31" s="28">
        <f t="shared" si="5"/>
        <v>0</v>
      </c>
      <c r="W31" s="49" t="s">
        <v>48</v>
      </c>
    </row>
    <row r="32" spans="1:25" ht="11.25" customHeight="1" x14ac:dyDescent="0.2">
      <c r="A32" s="58"/>
      <c r="B32" s="58"/>
      <c r="C32" s="55"/>
      <c r="D32" s="55"/>
      <c r="G32" s="16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24"/>
      <c r="W32" s="49" t="s">
        <v>48</v>
      </c>
    </row>
    <row r="33" spans="1:23" ht="11.25" customHeight="1" x14ac:dyDescent="0.2">
      <c r="A33" s="58"/>
      <c r="B33" s="58"/>
      <c r="C33" s="55" t="s">
        <v>49</v>
      </c>
      <c r="D33" s="55" t="s">
        <v>50</v>
      </c>
      <c r="G33" s="119" t="s">
        <v>51</v>
      </c>
      <c r="H33" s="120"/>
      <c r="I33" s="120"/>
      <c r="J33" s="120"/>
      <c r="K33" s="120"/>
      <c r="L33" s="119" t="s">
        <v>52</v>
      </c>
      <c r="M33" s="120"/>
      <c r="N33" s="120"/>
      <c r="O33" s="120"/>
      <c r="P33" s="120"/>
      <c r="Q33" s="120"/>
      <c r="R33" s="120"/>
      <c r="S33" s="119" t="s">
        <v>53</v>
      </c>
      <c r="T33" s="120"/>
      <c r="U33" s="121"/>
      <c r="W33" s="49" t="s">
        <v>48</v>
      </c>
    </row>
    <row r="34" spans="1:23" ht="11.25" customHeight="1" x14ac:dyDescent="0.2">
      <c r="A34" s="57">
        <v>2</v>
      </c>
      <c r="B34" s="57">
        <v>1</v>
      </c>
      <c r="C34" s="55" t="s">
        <v>54</v>
      </c>
      <c r="D34" s="55">
        <v>17</v>
      </c>
      <c r="G34" s="16" t="s">
        <v>55</v>
      </c>
      <c r="H34" s="19"/>
      <c r="I34" s="19"/>
      <c r="J34" s="19"/>
      <c r="K34" s="19"/>
      <c r="L34" s="109">
        <v>1500803289</v>
      </c>
      <c r="M34" s="110"/>
      <c r="N34" s="110"/>
      <c r="O34" s="110"/>
      <c r="P34" s="110"/>
      <c r="Q34" s="110"/>
      <c r="R34" s="111"/>
      <c r="S34" s="90" t="s">
        <v>56</v>
      </c>
      <c r="T34" s="91"/>
      <c r="U34" s="92"/>
      <c r="W34" s="49" t="s">
        <v>48</v>
      </c>
    </row>
    <row r="35" spans="1:23" ht="11.25" customHeight="1" x14ac:dyDescent="0.2">
      <c r="G35" s="16" t="s">
        <v>57</v>
      </c>
      <c r="H35" s="19"/>
      <c r="I35" s="19"/>
      <c r="J35" s="19"/>
      <c r="K35" s="19"/>
      <c r="L35" s="109"/>
      <c r="M35" s="110"/>
      <c r="N35" s="110"/>
      <c r="O35" s="110"/>
      <c r="P35" s="110"/>
      <c r="Q35" s="110"/>
      <c r="R35" s="111"/>
      <c r="S35" s="90" t="s">
        <v>56</v>
      </c>
      <c r="T35" s="91"/>
      <c r="U35" s="92"/>
      <c r="W35" s="49" t="s">
        <v>48</v>
      </c>
    </row>
    <row r="36" spans="1:23" ht="11.25" customHeight="1" x14ac:dyDescent="0.2">
      <c r="G36" s="42" t="s">
        <v>58</v>
      </c>
      <c r="H36" s="19"/>
      <c r="I36" s="19"/>
      <c r="J36" s="19"/>
      <c r="K36" s="19"/>
      <c r="L36" s="109">
        <f>+L34-L35</f>
        <v>1500803289</v>
      </c>
      <c r="M36" s="110"/>
      <c r="N36" s="110"/>
      <c r="O36" s="110"/>
      <c r="P36" s="110"/>
      <c r="Q36" s="110"/>
      <c r="R36" s="111"/>
      <c r="S36" s="90">
        <v>100</v>
      </c>
      <c r="T36" s="91"/>
      <c r="U36" s="92"/>
      <c r="W36" s="49" t="s">
        <v>48</v>
      </c>
    </row>
    <row r="37" spans="1:23" ht="12.75" customHeight="1" x14ac:dyDescent="0.2">
      <c r="G37" s="39" t="s">
        <v>59</v>
      </c>
      <c r="H37" s="29"/>
      <c r="I37" s="29"/>
      <c r="J37" s="29"/>
      <c r="K37" s="29"/>
      <c r="L37" s="113">
        <f>+T31+U31</f>
        <v>602799.27999999991</v>
      </c>
      <c r="M37" s="114"/>
      <c r="N37" s="114"/>
      <c r="O37" s="114"/>
      <c r="P37" s="114"/>
      <c r="Q37" s="114"/>
      <c r="R37" s="115"/>
      <c r="S37" s="100">
        <v>4.0199999999999996</v>
      </c>
      <c r="T37" s="101"/>
      <c r="U37" s="102"/>
    </row>
    <row r="38" spans="1:23" ht="11.25" customHeight="1" x14ac:dyDescent="0.2">
      <c r="G38" s="93" t="s">
        <v>60</v>
      </c>
      <c r="H38" s="94"/>
      <c r="I38" s="94"/>
      <c r="J38" s="94"/>
      <c r="K38" s="95"/>
      <c r="L38" s="112">
        <f>+L36*0.0006</f>
        <v>900481.9733999999</v>
      </c>
      <c r="M38" s="98"/>
      <c r="N38" s="98"/>
      <c r="O38" s="98"/>
      <c r="P38" s="98"/>
      <c r="Q38" s="98"/>
      <c r="R38" s="99"/>
      <c r="S38" s="97">
        <v>6</v>
      </c>
      <c r="T38" s="98"/>
      <c r="U38" s="99"/>
    </row>
    <row r="39" spans="1:23" ht="11.25" customHeight="1" x14ac:dyDescent="0.2">
      <c r="G39" s="16" t="s">
        <v>61</v>
      </c>
      <c r="H39" s="15"/>
      <c r="I39" s="15"/>
      <c r="J39" s="15"/>
      <c r="K39" s="15"/>
      <c r="L39" s="112">
        <f>+L38*0.95</f>
        <v>855457.87472999992</v>
      </c>
      <c r="M39" s="98"/>
      <c r="N39" s="98"/>
      <c r="O39" s="98"/>
      <c r="P39" s="98"/>
      <c r="Q39" s="98"/>
      <c r="R39" s="99"/>
      <c r="S39" s="97">
        <v>5.7</v>
      </c>
      <c r="T39" s="98"/>
      <c r="U39" s="99"/>
    </row>
    <row r="40" spans="1:23" ht="11.25" customHeight="1" x14ac:dyDescent="0.2">
      <c r="G40" s="16" t="s">
        <v>62</v>
      </c>
      <c r="H40" s="15"/>
      <c r="I40" s="15"/>
      <c r="J40" s="15"/>
      <c r="K40" s="15"/>
      <c r="L40" s="112">
        <f>+L38*0.9</f>
        <v>810433.77605999995</v>
      </c>
      <c r="M40" s="98"/>
      <c r="N40" s="98"/>
      <c r="O40" s="98"/>
      <c r="P40" s="98"/>
      <c r="Q40" s="98"/>
      <c r="R40" s="99"/>
      <c r="S40" s="97">
        <v>5.4</v>
      </c>
      <c r="T40" s="98"/>
      <c r="U40" s="99"/>
    </row>
    <row r="41" spans="1:23" ht="11.25" customHeight="1" x14ac:dyDescent="0.2">
      <c r="G41" s="17" t="s">
        <v>63</v>
      </c>
      <c r="H41" s="17"/>
      <c r="I41" s="17"/>
      <c r="J41" s="17"/>
      <c r="K41" s="17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3" ht="22.5" customHeight="1" x14ac:dyDescent="0.2">
      <c r="G42" s="96" t="s">
        <v>64</v>
      </c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</row>
    <row r="43" spans="1:23" ht="11.25" customHeight="1" x14ac:dyDescent="0.2">
      <c r="G43" s="96" t="s">
        <v>65</v>
      </c>
      <c r="H43" s="96"/>
      <c r="I43" s="96"/>
      <c r="J43" s="96"/>
      <c r="K43" s="96"/>
      <c r="L43" s="96"/>
      <c r="M43" s="96"/>
      <c r="N43" s="14"/>
      <c r="O43" s="14"/>
      <c r="P43" s="14"/>
      <c r="Q43" s="14"/>
      <c r="R43" s="14"/>
      <c r="S43" s="14"/>
      <c r="T43" s="14"/>
      <c r="U43" s="14"/>
    </row>
    <row r="44" spans="1:23" ht="13.5" thickBot="1" x14ac:dyDescent="0.25"/>
    <row r="45" spans="1:23" ht="11.25" customHeight="1" thickBot="1" x14ac:dyDescent="0.25">
      <c r="G45" s="103" t="s">
        <v>66</v>
      </c>
      <c r="H45" s="104"/>
      <c r="I45" s="104"/>
      <c r="J45" s="104"/>
      <c r="K45" s="104"/>
      <c r="L45" s="104"/>
      <c r="M45" s="104"/>
      <c r="N45" s="104"/>
      <c r="O45" s="105"/>
    </row>
    <row r="46" spans="1:23" ht="11.25" customHeight="1" x14ac:dyDescent="0.2">
      <c r="G46" s="87" t="s">
        <v>67</v>
      </c>
      <c r="H46" s="88"/>
      <c r="I46" s="89"/>
      <c r="J46" s="87" t="s">
        <v>68</v>
      </c>
      <c r="K46" s="88"/>
      <c r="L46" s="89"/>
      <c r="M46" s="87" t="s">
        <v>69</v>
      </c>
      <c r="N46" s="88"/>
      <c r="O46" s="89"/>
    </row>
    <row r="47" spans="1:23" ht="11.25" customHeight="1" x14ac:dyDescent="0.2">
      <c r="G47" s="87" t="s">
        <v>70</v>
      </c>
      <c r="H47" s="88"/>
      <c r="I47" s="89"/>
      <c r="J47" s="87" t="s">
        <v>71</v>
      </c>
      <c r="K47" s="88"/>
      <c r="L47" s="89"/>
      <c r="M47" s="87" t="s">
        <v>72</v>
      </c>
      <c r="N47" s="88"/>
      <c r="O47" s="89"/>
    </row>
    <row r="48" spans="1:23" ht="11.25" customHeight="1" x14ac:dyDescent="0.2">
      <c r="G48" s="30" t="s">
        <v>73</v>
      </c>
      <c r="H48" s="84" t="s">
        <v>74</v>
      </c>
      <c r="I48" s="84" t="s">
        <v>75</v>
      </c>
      <c r="J48" s="84" t="s">
        <v>76</v>
      </c>
      <c r="K48" s="84" t="s">
        <v>77</v>
      </c>
      <c r="L48" s="84" t="s">
        <v>74</v>
      </c>
      <c r="M48" s="84" t="s">
        <v>78</v>
      </c>
      <c r="N48" s="84" t="s">
        <v>77</v>
      </c>
      <c r="O48" s="84" t="s">
        <v>74</v>
      </c>
    </row>
    <row r="49" spans="1:15" ht="11.25" customHeight="1" x14ac:dyDescent="0.2">
      <c r="G49" s="30" t="s">
        <v>79</v>
      </c>
      <c r="H49" s="85"/>
      <c r="I49" s="85"/>
      <c r="J49" s="85"/>
      <c r="K49" s="85"/>
      <c r="L49" s="85"/>
      <c r="M49" s="85"/>
      <c r="N49" s="85"/>
      <c r="O49" s="85"/>
    </row>
    <row r="50" spans="1:15" ht="24" customHeight="1" x14ac:dyDescent="0.2">
      <c r="G50" s="30"/>
      <c r="H50" s="21"/>
      <c r="I50" s="21"/>
      <c r="J50" s="20" t="s">
        <v>80</v>
      </c>
      <c r="K50" s="21"/>
      <c r="L50" s="21"/>
      <c r="M50" s="20"/>
      <c r="N50" s="21"/>
      <c r="O50" s="21"/>
    </row>
    <row r="51" spans="1:15" ht="26.25" customHeight="1" x14ac:dyDescent="0.2">
      <c r="G51" s="40" t="s">
        <v>17</v>
      </c>
      <c r="H51" s="22" t="s">
        <v>18</v>
      </c>
      <c r="I51" s="22" t="s">
        <v>81</v>
      </c>
      <c r="J51" s="22" t="s">
        <v>82</v>
      </c>
      <c r="K51" s="22" t="s">
        <v>83</v>
      </c>
      <c r="L51" s="22" t="s">
        <v>84</v>
      </c>
      <c r="M51" s="22" t="s">
        <v>85</v>
      </c>
      <c r="N51" s="22" t="s">
        <v>86</v>
      </c>
      <c r="O51" s="22" t="s">
        <v>87</v>
      </c>
    </row>
    <row r="52" spans="1:15" ht="11.25" customHeight="1" x14ac:dyDescent="0.2">
      <c r="G52" s="30">
        <f>IF(S37&gt;54,54,0)</f>
        <v>0</v>
      </c>
      <c r="H52" s="20">
        <f>IF(S37&gt;54,S37,0)</f>
        <v>0</v>
      </c>
      <c r="I52" s="20">
        <f>IF(S37&gt;54,+H52-G52,0)</f>
        <v>0</v>
      </c>
      <c r="J52" s="20">
        <f>IF(S37&gt;54,I52/3,0)</f>
        <v>0</v>
      </c>
      <c r="K52" s="20">
        <f>IF(S37&gt;54,H52-J52,0)</f>
        <v>0</v>
      </c>
      <c r="L52" s="20">
        <f>IF(S37&gt;54,54,0)</f>
        <v>0</v>
      </c>
      <c r="M52" s="20">
        <f>IF(S37&gt;54,+L52-G52,0)</f>
        <v>0</v>
      </c>
      <c r="N52" s="20">
        <f>IF(S37&gt;54,54,0)</f>
        <v>0</v>
      </c>
      <c r="O52" s="21">
        <f>IF(S37&gt;54,54,0)</f>
        <v>0</v>
      </c>
    </row>
    <row r="53" spans="1:15" ht="11.25" customHeight="1" x14ac:dyDescent="0.2">
      <c r="G53" s="41"/>
      <c r="H53" s="23"/>
      <c r="I53" s="23"/>
      <c r="J53" s="23"/>
      <c r="K53" s="23"/>
      <c r="L53" s="23"/>
      <c r="M53" s="23"/>
      <c r="N53" s="23"/>
      <c r="O53" s="23"/>
    </row>
    <row r="54" spans="1:15" ht="11.25" customHeight="1" x14ac:dyDescent="0.2">
      <c r="G54" s="86" t="s">
        <v>88</v>
      </c>
      <c r="H54" s="86"/>
      <c r="I54" s="86"/>
      <c r="J54" s="86"/>
      <c r="K54" s="86"/>
      <c r="L54" s="86"/>
      <c r="M54" s="86"/>
      <c r="N54" s="86"/>
      <c r="O54" s="86"/>
    </row>
    <row r="55" spans="1:15" ht="12.75" x14ac:dyDescent="0.2"/>
    <row r="56" spans="1:15" ht="12.75" x14ac:dyDescent="0.2"/>
    <row r="57" spans="1:15" ht="11.25" customHeight="1" x14ac:dyDescent="0.2">
      <c r="A57" s="59" t="s">
        <v>89</v>
      </c>
    </row>
  </sheetData>
  <sheetProtection formatCells="0" formatColumns="0" formatRows="0" insertColumns="0" insertRows="0" insertHyperlinks="0" deleteColumns="0" deleteRows="0" sort="0" autoFilter="0" pivotTables="0"/>
  <mergeCells count="56">
    <mergeCell ref="G6:U6"/>
    <mergeCell ref="G2:U2"/>
    <mergeCell ref="G3:U3"/>
    <mergeCell ref="G4:U4"/>
    <mergeCell ref="G5:U5"/>
    <mergeCell ref="S12:S15"/>
    <mergeCell ref="G33:K33"/>
    <mergeCell ref="L33:R33"/>
    <mergeCell ref="S33:U33"/>
    <mergeCell ref="H9:U9"/>
    <mergeCell ref="H10:U10"/>
    <mergeCell ref="H11:T11"/>
    <mergeCell ref="H12:H15"/>
    <mergeCell ref="I12:I15"/>
    <mergeCell ref="J12:J15"/>
    <mergeCell ref="K12:K15"/>
    <mergeCell ref="L12:L15"/>
    <mergeCell ref="M12:M15"/>
    <mergeCell ref="N12:N15"/>
    <mergeCell ref="G45:O45"/>
    <mergeCell ref="O12:O15"/>
    <mergeCell ref="P12:P15"/>
    <mergeCell ref="Q12:Q15"/>
    <mergeCell ref="R12:R15"/>
    <mergeCell ref="L34:R34"/>
    <mergeCell ref="L35:R35"/>
    <mergeCell ref="L36:R36"/>
    <mergeCell ref="L38:R38"/>
    <mergeCell ref="L39:R39"/>
    <mergeCell ref="L40:R40"/>
    <mergeCell ref="L37:R37"/>
    <mergeCell ref="S34:U34"/>
    <mergeCell ref="G38:K38"/>
    <mergeCell ref="G42:U42"/>
    <mergeCell ref="G43:M43"/>
    <mergeCell ref="S35:U35"/>
    <mergeCell ref="S36:U36"/>
    <mergeCell ref="S38:U38"/>
    <mergeCell ref="S39:U39"/>
    <mergeCell ref="S40:U40"/>
    <mergeCell ref="S37:U37"/>
    <mergeCell ref="G46:I46"/>
    <mergeCell ref="J46:L46"/>
    <mergeCell ref="M46:O46"/>
    <mergeCell ref="G47:I47"/>
    <mergeCell ref="J47:L47"/>
    <mergeCell ref="M47:O47"/>
    <mergeCell ref="N48:N49"/>
    <mergeCell ref="O48:O49"/>
    <mergeCell ref="G54:O54"/>
    <mergeCell ref="H48:H49"/>
    <mergeCell ref="I48:I49"/>
    <mergeCell ref="J48:J49"/>
    <mergeCell ref="K48:K49"/>
    <mergeCell ref="L48:L49"/>
    <mergeCell ref="M48:M4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showGridLines="0" tabSelected="1" topLeftCell="A19" workbookViewId="0">
      <selection activeCell="A6" sqref="A6:O6"/>
    </sheetView>
  </sheetViews>
  <sheetFormatPr defaultRowHeight="12.75" x14ac:dyDescent="0.2"/>
  <cols>
    <col min="1" max="1" width="63.140625" customWidth="1"/>
    <col min="2" max="2" width="57.140625" customWidth="1"/>
    <col min="3" max="3" width="40.5703125" customWidth="1"/>
  </cols>
  <sheetData>
    <row r="1" spans="1:15" x14ac:dyDescent="0.2">
      <c r="A1" s="2"/>
      <c r="B1" s="1"/>
      <c r="C1" s="1"/>
    </row>
    <row r="2" spans="1:15" x14ac:dyDescent="0.2">
      <c r="A2" s="131" t="s">
        <v>129</v>
      </c>
      <c r="B2" s="131"/>
      <c r="C2" s="131"/>
    </row>
    <row r="3" spans="1:15" x14ac:dyDescent="0.2">
      <c r="A3" s="131" t="s">
        <v>1</v>
      </c>
      <c r="B3" s="131"/>
      <c r="C3" s="131"/>
    </row>
    <row r="4" spans="1:15" x14ac:dyDescent="0.2">
      <c r="A4" s="132" t="s">
        <v>94</v>
      </c>
      <c r="B4" s="132"/>
      <c r="C4" s="132"/>
    </row>
    <row r="5" spans="1:15" x14ac:dyDescent="0.2">
      <c r="A5" s="131" t="s">
        <v>3</v>
      </c>
      <c r="B5" s="131"/>
      <c r="C5" s="131"/>
    </row>
    <row r="6" spans="1:15" x14ac:dyDescent="0.2">
      <c r="A6" s="131" t="s">
        <v>4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1:15" x14ac:dyDescent="0.2">
      <c r="A7" s="10"/>
      <c r="B7" s="10"/>
      <c r="C7" s="10"/>
    </row>
    <row r="8" spans="1:15" x14ac:dyDescent="0.2">
      <c r="A8" s="1" t="s">
        <v>95</v>
      </c>
      <c r="B8" s="1"/>
      <c r="C8" s="9">
        <v>1</v>
      </c>
    </row>
    <row r="9" spans="1:15" x14ac:dyDescent="0.2">
      <c r="A9" s="47" t="s">
        <v>96</v>
      </c>
      <c r="B9" s="119" t="s">
        <v>97</v>
      </c>
      <c r="C9" s="120"/>
    </row>
    <row r="10" spans="1:15" x14ac:dyDescent="0.2">
      <c r="A10" s="6" t="s">
        <v>98</v>
      </c>
      <c r="B10" s="12">
        <v>15008032.890000001</v>
      </c>
      <c r="C10" s="44"/>
    </row>
    <row r="11" spans="1:15" x14ac:dyDescent="0.2">
      <c r="A11" s="6" t="s">
        <v>99</v>
      </c>
      <c r="B11" s="12">
        <v>15008032.890000001</v>
      </c>
      <c r="C11" s="44"/>
    </row>
    <row r="12" spans="1:15" x14ac:dyDescent="0.2">
      <c r="A12" s="1"/>
      <c r="B12" s="1"/>
      <c r="C12" s="9"/>
    </row>
    <row r="13" spans="1:15" x14ac:dyDescent="0.2">
      <c r="A13" s="43" t="s">
        <v>8</v>
      </c>
      <c r="B13" s="46" t="s">
        <v>52</v>
      </c>
      <c r="C13" s="46" t="s">
        <v>53</v>
      </c>
    </row>
    <row r="14" spans="1:15" x14ac:dyDescent="0.2">
      <c r="A14" s="4" t="s">
        <v>100</v>
      </c>
      <c r="B14" s="11">
        <v>602799.28</v>
      </c>
      <c r="C14" s="80">
        <v>4.0199999999999996</v>
      </c>
    </row>
    <row r="15" spans="1:15" x14ac:dyDescent="0.2">
      <c r="A15" s="4" t="s">
        <v>101</v>
      </c>
      <c r="B15" s="11">
        <v>900481.97</v>
      </c>
      <c r="C15" s="80">
        <v>6</v>
      </c>
    </row>
    <row r="16" spans="1:15" x14ac:dyDescent="0.2">
      <c r="A16" s="4" t="s">
        <v>102</v>
      </c>
      <c r="B16" s="11">
        <v>855457.87</v>
      </c>
      <c r="C16" s="81" t="s">
        <v>116</v>
      </c>
    </row>
    <row r="17" spans="1:3" x14ac:dyDescent="0.2">
      <c r="A17" s="45" t="s">
        <v>103</v>
      </c>
      <c r="B17" s="83">
        <v>810433.78</v>
      </c>
      <c r="C17" s="82">
        <v>5.4</v>
      </c>
    </row>
    <row r="18" spans="1:3" x14ac:dyDescent="0.2">
      <c r="A18" s="1"/>
      <c r="B18" s="1"/>
      <c r="C18" s="1"/>
    </row>
    <row r="19" spans="1:3" x14ac:dyDescent="0.2">
      <c r="A19" s="43" t="s">
        <v>90</v>
      </c>
      <c r="B19" s="46" t="s">
        <v>104</v>
      </c>
      <c r="C19" s="46" t="s">
        <v>105</v>
      </c>
    </row>
    <row r="20" spans="1:3" x14ac:dyDescent="0.2">
      <c r="A20" s="4" t="s">
        <v>106</v>
      </c>
      <c r="B20" s="3"/>
      <c r="C20" s="3"/>
    </row>
    <row r="21" spans="1:3" x14ac:dyDescent="0.2">
      <c r="A21" s="45" t="s">
        <v>107</v>
      </c>
      <c r="B21" s="8"/>
      <c r="C21" s="8"/>
    </row>
    <row r="22" spans="1:3" x14ac:dyDescent="0.2">
      <c r="A22" s="1"/>
      <c r="B22" s="1"/>
      <c r="C22" s="1"/>
    </row>
    <row r="23" spans="1:3" x14ac:dyDescent="0.2">
      <c r="A23" s="43" t="s">
        <v>108</v>
      </c>
      <c r="B23" s="46" t="s">
        <v>104</v>
      </c>
      <c r="C23" s="46" t="s">
        <v>105</v>
      </c>
    </row>
    <row r="24" spans="1:3" x14ac:dyDescent="0.2">
      <c r="A24" s="4" t="s">
        <v>109</v>
      </c>
      <c r="B24" s="3"/>
      <c r="C24" s="3"/>
    </row>
    <row r="25" spans="1:3" x14ac:dyDescent="0.2">
      <c r="A25" s="45" t="s">
        <v>107</v>
      </c>
      <c r="B25" s="8"/>
      <c r="C25" s="8"/>
    </row>
    <row r="26" spans="1:3" x14ac:dyDescent="0.2">
      <c r="A26" s="1"/>
      <c r="B26" s="1"/>
      <c r="C26" s="1"/>
    </row>
    <row r="27" spans="1:3" x14ac:dyDescent="0.2">
      <c r="A27" s="43" t="s">
        <v>91</v>
      </c>
      <c r="B27" s="46" t="s">
        <v>52</v>
      </c>
      <c r="C27" s="46" t="s">
        <v>105</v>
      </c>
    </row>
    <row r="28" spans="1:3" x14ac:dyDescent="0.2">
      <c r="A28" s="4" t="s">
        <v>110</v>
      </c>
      <c r="B28" s="3"/>
      <c r="C28" s="3"/>
    </row>
    <row r="29" spans="1:3" x14ac:dyDescent="0.2">
      <c r="A29" s="4" t="s">
        <v>111</v>
      </c>
      <c r="B29" s="3"/>
      <c r="C29" s="3"/>
    </row>
    <row r="30" spans="1:3" x14ac:dyDescent="0.2">
      <c r="A30" s="4" t="s">
        <v>112</v>
      </c>
      <c r="B30" s="3"/>
      <c r="C30" s="3"/>
    </row>
    <row r="31" spans="1:3" x14ac:dyDescent="0.2">
      <c r="A31" s="45" t="s">
        <v>113</v>
      </c>
      <c r="B31" s="8"/>
      <c r="C31" s="8"/>
    </row>
    <row r="32" spans="1:3" x14ac:dyDescent="0.2">
      <c r="A32" s="1"/>
      <c r="B32" s="1"/>
      <c r="C32" s="1"/>
    </row>
    <row r="33" spans="1:3" x14ac:dyDescent="0.2">
      <c r="A33" s="135" t="s">
        <v>114</v>
      </c>
      <c r="B33" s="133" t="s">
        <v>92</v>
      </c>
      <c r="C33" s="137" t="s">
        <v>93</v>
      </c>
    </row>
    <row r="34" spans="1:3" ht="20.25" customHeight="1" x14ac:dyDescent="0.2">
      <c r="A34" s="136"/>
      <c r="B34" s="134"/>
      <c r="C34" s="138"/>
    </row>
    <row r="35" spans="1:3" x14ac:dyDescent="0.2">
      <c r="A35" s="7" t="s">
        <v>115</v>
      </c>
      <c r="B35" s="8"/>
      <c r="C35" s="8"/>
    </row>
    <row r="36" spans="1:3" x14ac:dyDescent="0.2">
      <c r="A36" s="5" t="s">
        <v>63</v>
      </c>
      <c r="B36" s="5"/>
      <c r="C36" s="5"/>
    </row>
  </sheetData>
  <sheetProtection formatCells="0" formatColumns="0" formatRows="0" insertColumns="0" insertRows="0" insertHyperlinks="0" deleteColumns="0" deleteRows="0" sort="0" autoFilter="0" pivotTables="0"/>
  <mergeCells count="9">
    <mergeCell ref="B9:C9"/>
    <mergeCell ref="A33:A34"/>
    <mergeCell ref="B33:B34"/>
    <mergeCell ref="C33:C34"/>
    <mergeCell ref="A2:C2"/>
    <mergeCell ref="A3:C3"/>
    <mergeCell ref="A4:C4"/>
    <mergeCell ref="A5:C5"/>
    <mergeCell ref="A6:O6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1 - Pessoal</vt:lpstr>
      <vt:lpstr>Anexo 6 - Simplificado</vt:lpstr>
    </vt:vector>
  </TitlesOfParts>
  <Manager/>
  <Company>Ministério da Fazenda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RGF</dc:title>
  <dc:subject/>
  <dc:creator>GEINC/CCONT/STN</dc:creator>
  <cp:keywords/>
  <dc:description/>
  <cp:lastModifiedBy>Camara 01</cp:lastModifiedBy>
  <cp:lastPrinted>2019-07-24T16:16:42Z</cp:lastPrinted>
  <dcterms:created xsi:type="dcterms:W3CDTF">2001-09-06T15:18:59Z</dcterms:created>
  <dcterms:modified xsi:type="dcterms:W3CDTF">2019-07-25T12:35:30Z</dcterms:modified>
  <cp:category/>
</cp:coreProperties>
</file>